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Weight and Balance" sheetId="1" r:id="rId4"/>
    <sheet name="Instructions" sheetId="2" r:id="rId5"/>
    <sheet name="Chart Data" sheetId="3" r:id="rId6"/>
  </sheets>
</workbook>
</file>

<file path=xl/sharedStrings.xml><?xml version="1.0" encoding="utf-8"?>
<sst xmlns="http://schemas.openxmlformats.org/spreadsheetml/2006/main" uniqueCount="29">
  <si>
    <t>W&amp;B Data</t>
  </si>
  <si>
    <t>Prepared:</t>
  </si>
  <si>
    <t xml:space="preserve">Weight and Balance
N13097:  1973 C-172M </t>
  </si>
  <si>
    <t>Sample Airplane</t>
  </si>
  <si>
    <t>Your Airplane</t>
  </si>
  <si>
    <t>Description</t>
  </si>
  <si>
    <t>Weight (lbs.)</t>
  </si>
  <si>
    <t>Moment         (lb.-ins./1000)</t>
  </si>
  <si>
    <t>Basic Empty Weight
(includes oil and unusable fuel)</t>
  </si>
  <si>
    <t>Gallons</t>
  </si>
  <si>
    <t>Fuel (at 6 lbs/Gal), Enter Gallons (Max 48 Gal)</t>
  </si>
  <si>
    <t>Pilot and Front Passenger  (400 lbs max)</t>
  </si>
  <si>
    <t>Rear Passengers  (400 lbs max)</t>
  </si>
  <si>
    <t>Baggage Area 1  (120 lbs max)</t>
  </si>
  <si>
    <t>Take-Off Weight and Moment</t>
  </si>
  <si>
    <t>Gallons Used</t>
  </si>
  <si>
    <t>Less Fuel for Flight in Gallons</t>
  </si>
  <si>
    <t>Landing Weight and Moment</t>
  </si>
  <si>
    <t>Note: Confirm that takeoff and landing weight and moment fall inside the envelope on the chart below.</t>
  </si>
  <si>
    <t>Take-Off Weight is OK</t>
  </si>
  <si>
    <t>Instructions For Use</t>
  </si>
  <si>
    <r>
      <rPr>
        <sz val="10"/>
        <color indexed="8"/>
        <rFont val="Arial"/>
      </rPr>
      <t xml:space="preserve">- Spreadsheet is designed to compliment the charts in the POH for a 1973 Cessna 172M.  </t>
    </r>
    <r>
      <rPr>
        <b val="1"/>
        <u val="single"/>
        <sz val="10"/>
        <color indexed="8"/>
        <rFont val="Arial"/>
      </rPr>
      <t>This form is for training purposes only and is not an authorized tool approved by the aircraft manufacturer.</t>
    </r>
  </si>
  <si>
    <t>- Fill in all values in yellow shaded squares as are applicable to your flight.</t>
  </si>
  <si>
    <t>- Enter your aircraft's empty weight and moment from appropriate weight and balance records carried in your aircraft</t>
  </si>
  <si>
    <t>- Total weight in baggage area can not exceed 120 pounds</t>
  </si>
  <si>
    <t>- The aircraft's total takeoff weight can not exceed 2300 pounds</t>
  </si>
  <si>
    <t>- Ensure that the plot for both the takeoff and landing weight and moment fall inside the Center of Gravity Moment Envelope on the chart.</t>
  </si>
  <si>
    <t>Loaded Aircraft Weight (Pounds)</t>
  </si>
  <si>
    <t>Loaded Aircraft Moment/1000 (Pound-Inches)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</si>
</sst>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mm/dd/yyyy"/>
    <numFmt numFmtId="60" formatCode="d&quot;-&quot;mmm&quot;-&quot;yy"/>
    <numFmt numFmtId="61" formatCode="0.0"/>
    <numFmt numFmtId="62" formatCode="&quot; &quot;* #,##0.0&quot; &quot;;&quot; &quot;* (#,##0.0);&quot; &quot;* &quot;-&quot;??&quot; &quot;"/>
  </numFmts>
  <fonts count="17">
    <font>
      <sz val="10"/>
      <color indexed="8"/>
      <name val="Arial"/>
    </font>
    <font>
      <sz val="12"/>
      <color indexed="8"/>
      <name val="Helvetica Neue"/>
    </font>
    <font>
      <sz val="8"/>
      <color indexed="8"/>
      <name val="Arial"/>
    </font>
    <font>
      <sz val="18"/>
      <color indexed="8"/>
      <name val="Cambria"/>
    </font>
    <font>
      <b val="1"/>
      <sz val="8"/>
      <color indexed="8"/>
      <name val="Arial"/>
    </font>
    <font>
      <b val="1"/>
      <u val="single"/>
      <sz val="10"/>
      <color indexed="8"/>
      <name val="Arial"/>
    </font>
    <font>
      <sz val="13"/>
      <color indexed="8"/>
      <name val="Arial"/>
    </font>
    <font>
      <b val="1"/>
      <sz val="10"/>
      <color indexed="8"/>
      <name val="Arial"/>
    </font>
    <font>
      <b val="1"/>
      <sz val="12"/>
      <color indexed="14"/>
      <name val="Arial"/>
    </font>
    <font>
      <b val="1"/>
      <sz val="10"/>
      <color indexed="14"/>
      <name val="Arial"/>
    </font>
    <font>
      <b val="1"/>
      <u val="single"/>
      <sz val="8"/>
      <color indexed="17"/>
      <name val="Arial"/>
    </font>
    <font>
      <b val="1"/>
      <sz val="9"/>
      <color indexed="14"/>
      <name val="Arial"/>
    </font>
    <font>
      <sz val="8"/>
      <color indexed="14"/>
      <name val="Arial"/>
    </font>
    <font>
      <b val="1"/>
      <sz val="8"/>
      <color indexed="14"/>
      <name val="Arial"/>
    </font>
    <font>
      <b val="1"/>
      <sz val="9"/>
      <color indexed="8"/>
      <name val="Arial"/>
    </font>
    <font>
      <b val="1"/>
      <sz val="14"/>
      <color indexed="14"/>
      <name val="Arial"/>
    </font>
    <font>
      <b val="1"/>
      <sz val="14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4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27">
    <border>
      <left/>
      <right/>
      <top/>
      <bottom/>
      <diagonal/>
    </border>
    <border>
      <left style="thin">
        <color indexed="16"/>
      </left>
      <right/>
      <top style="thin">
        <color indexed="16"/>
      </top>
      <bottom style="thin">
        <color indexed="8"/>
      </bottom>
      <diagonal/>
    </border>
    <border>
      <left/>
      <right/>
      <top style="thin">
        <color indexed="16"/>
      </top>
      <bottom style="thin">
        <color indexed="8"/>
      </bottom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6"/>
      </right>
      <top/>
      <bottom/>
      <diagonal/>
    </border>
    <border>
      <left style="thin">
        <color indexed="8"/>
      </left>
      <right style="thin">
        <color indexed="16"/>
      </right>
      <top/>
      <bottom style="thin">
        <color indexed="8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/>
      <diagonal/>
    </border>
    <border>
      <left style="thin">
        <color indexed="16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6"/>
      </right>
      <top/>
      <bottom style="thin">
        <color indexed="8"/>
      </bottom>
      <diagonal/>
    </border>
    <border>
      <left style="thin">
        <color indexed="16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6"/>
      </right>
      <top style="thin">
        <color indexed="8"/>
      </top>
      <bottom/>
      <diagonal/>
    </border>
    <border>
      <left style="thin">
        <color indexed="16"/>
      </left>
      <right/>
      <top/>
      <bottom/>
      <diagonal/>
    </border>
    <border>
      <left/>
      <right/>
      <top/>
      <bottom/>
      <diagonal/>
    </border>
    <border>
      <left/>
      <right style="thin">
        <color indexed="16"/>
      </right>
      <top/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/>
      <top style="thin">
        <color indexed="16"/>
      </top>
      <bottom/>
      <diagonal/>
    </border>
    <border>
      <left style="thin">
        <color indexed="16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7" fillId="2" borderId="1" applyNumberFormat="1" applyFont="1" applyFill="1" applyBorder="1" applyAlignment="1" applyProtection="0">
      <alignment horizontal="left" vertical="top"/>
    </xf>
    <xf numFmtId="59" fontId="0" fillId="2" borderId="2" applyNumberFormat="1" applyFont="1" applyFill="1" applyBorder="1" applyAlignment="1" applyProtection="0">
      <alignment horizontal="left" vertical="top"/>
    </xf>
    <xf numFmtId="49" fontId="7" fillId="2" borderId="2" applyNumberFormat="1" applyFont="1" applyFill="1" applyBorder="1" applyAlignment="1" applyProtection="0">
      <alignment horizontal="right" vertical="top"/>
    </xf>
    <xf numFmtId="60" fontId="0" fillId="2" borderId="2" applyNumberFormat="1" applyFont="1" applyFill="1" applyBorder="1" applyAlignment="1" applyProtection="0">
      <alignment horizontal="left" vertical="top"/>
    </xf>
    <xf numFmtId="0" fontId="0" fillId="2" borderId="3" applyNumberFormat="0" applyFont="1" applyFill="1" applyBorder="1" applyAlignment="1" applyProtection="0">
      <alignment vertical="bottom"/>
    </xf>
    <xf numFmtId="49" fontId="8" fillId="3" borderId="4" applyNumberFormat="1" applyFont="1" applyFill="1" applyBorder="1" applyAlignment="1" applyProtection="0">
      <alignment horizontal="left" vertical="bottom" wrapText="1"/>
    </xf>
    <xf numFmtId="49" fontId="9" fillId="3" borderId="5" applyNumberFormat="1" applyFont="1" applyFill="1" applyBorder="1" applyAlignment="1" applyProtection="0">
      <alignment horizontal="center" vertical="bottom"/>
    </xf>
    <xf numFmtId="0" fontId="9" fillId="3" borderId="6" applyNumberFormat="0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49" fontId="4" fillId="4" borderId="4" applyNumberFormat="1" applyFont="1" applyFill="1" applyBorder="1" applyAlignment="1" applyProtection="0">
      <alignment horizontal="center" vertical="bottom" wrapText="1"/>
    </xf>
    <xf numFmtId="0" fontId="0" fillId="2" borderId="8" applyNumberFormat="0" applyFont="1" applyFill="1" applyBorder="1" applyAlignment="1" applyProtection="0">
      <alignment vertical="bottom"/>
    </xf>
    <xf numFmtId="49" fontId="2" fillId="2" borderId="4" applyNumberFormat="1" applyFont="1" applyFill="1" applyBorder="1" applyAlignment="1" applyProtection="0">
      <alignment horizontal="left" vertical="center" wrapText="1"/>
    </xf>
    <xf numFmtId="0" fontId="2" fillId="2" borderId="4" applyNumberFormat="1" applyFont="1" applyFill="1" applyBorder="1" applyAlignment="1" applyProtection="0">
      <alignment horizontal="center" vertical="center"/>
    </xf>
    <xf numFmtId="0" fontId="10" fillId="5" borderId="4" applyNumberFormat="1" applyFont="1" applyFill="1" applyBorder="1" applyAlignment="1" applyProtection="0">
      <alignment horizontal="center" vertical="center"/>
    </xf>
    <xf numFmtId="61" fontId="2" fillId="2" borderId="4" applyNumberFormat="1" applyFont="1" applyFill="1" applyBorder="1" applyAlignment="1" applyProtection="0">
      <alignment horizontal="center" vertical="center"/>
    </xf>
    <xf numFmtId="0" fontId="0" fillId="2" borderId="9" applyNumberFormat="0" applyFont="1" applyFill="1" applyBorder="1" applyAlignment="1" applyProtection="0">
      <alignment vertical="bottom"/>
    </xf>
    <xf numFmtId="49" fontId="11" fillId="6" borderId="4" applyNumberFormat="1" applyFont="1" applyFill="1" applyBorder="1" applyAlignment="1" applyProtection="0">
      <alignment horizontal="left" vertical="center" wrapText="1"/>
    </xf>
    <xf numFmtId="0" fontId="12" fillId="6" borderId="4" applyNumberFormat="1" applyFont="1" applyFill="1" applyBorder="1" applyAlignment="1" applyProtection="0">
      <alignment horizontal="center" vertical="center"/>
    </xf>
    <xf numFmtId="0" fontId="13" fillId="6" borderId="4" applyNumberFormat="1" applyFont="1" applyFill="1" applyBorder="1" applyAlignment="1" applyProtection="0">
      <alignment horizontal="center" vertical="center"/>
    </xf>
    <xf numFmtId="61" fontId="13" fillId="6" borderId="4" applyNumberFormat="1" applyFont="1" applyFill="1" applyBorder="1" applyAlignment="1" applyProtection="0">
      <alignment horizontal="center" vertical="center"/>
    </xf>
    <xf numFmtId="49" fontId="11" fillId="7" borderId="4" applyNumberFormat="1" applyFont="1" applyFill="1" applyBorder="1" applyAlignment="1" applyProtection="0">
      <alignment horizontal="left" vertical="center" wrapText="1"/>
    </xf>
    <xf numFmtId="0" fontId="12" fillId="7" borderId="4" applyNumberFormat="1" applyFont="1" applyFill="1" applyBorder="1" applyAlignment="1" applyProtection="0">
      <alignment horizontal="center" vertical="center"/>
    </xf>
    <xf numFmtId="0" fontId="13" fillId="7" borderId="4" applyNumberFormat="1" applyFont="1" applyFill="1" applyBorder="1" applyAlignment="1" applyProtection="0">
      <alignment horizontal="center" vertical="center"/>
    </xf>
    <xf numFmtId="61" fontId="13" fillId="7" borderId="4" applyNumberFormat="1" applyFont="1" applyFill="1" applyBorder="1" applyAlignment="1" applyProtection="0">
      <alignment horizontal="center" vertical="center"/>
    </xf>
    <xf numFmtId="49" fontId="14" fillId="2" borderId="10" applyNumberFormat="1" applyFont="1" applyFill="1" applyBorder="1" applyAlignment="1" applyProtection="0">
      <alignment horizontal="left" vertical="bottom" wrapText="1"/>
    </xf>
    <xf numFmtId="0" fontId="7" fillId="2" borderId="11" applyNumberFormat="0" applyFont="1" applyFill="1" applyBorder="1" applyAlignment="1" applyProtection="0">
      <alignment horizontal="left" vertical="bottom"/>
    </xf>
    <xf numFmtId="0" fontId="7" fillId="2" borderId="12" applyNumberFormat="0" applyFont="1" applyFill="1" applyBorder="1" applyAlignment="1" applyProtection="0">
      <alignment horizontal="left" vertical="bottom"/>
    </xf>
    <xf numFmtId="0" fontId="14" fillId="2" borderId="13" applyNumberFormat="0" applyFont="1" applyFill="1" applyBorder="1" applyAlignment="1" applyProtection="0">
      <alignment horizontal="left" vertical="bottom" wrapText="1"/>
    </xf>
    <xf numFmtId="0" fontId="7" fillId="2" borderId="14" applyNumberFormat="0" applyFont="1" applyFill="1" applyBorder="1" applyAlignment="1" applyProtection="0">
      <alignment horizontal="left" vertical="bottom"/>
    </xf>
    <xf numFmtId="0" fontId="7" fillId="2" borderId="15" applyNumberFormat="0" applyFont="1" applyFill="1" applyBorder="1" applyAlignment="1" applyProtection="0">
      <alignment horizontal="left" vertical="bottom"/>
    </xf>
    <xf numFmtId="49" fontId="2" fillId="2" borderId="16" applyNumberFormat="1" applyFont="1" applyFill="1" applyBorder="1" applyAlignment="1" applyProtection="0">
      <alignment horizontal="center" vertical="center"/>
    </xf>
    <xf numFmtId="0" fontId="0" fillId="2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2" fillId="2" borderId="16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49" fontId="15" fillId="3" borderId="4" applyNumberFormat="1" applyFont="1" applyFill="1" applyBorder="1" applyAlignment="1" applyProtection="0">
      <alignment horizontal="left" vertical="bottom"/>
    </xf>
    <xf numFmtId="0" fontId="16" fillId="2" borderId="25" applyNumberFormat="0" applyFont="1" applyFill="1" applyBorder="1" applyAlignment="1" applyProtection="0">
      <alignment horizontal="center" vertical="bottom"/>
    </xf>
    <xf numFmtId="0" fontId="16" fillId="2" borderId="17" applyNumberFormat="0" applyFont="1" applyFill="1" applyBorder="1" applyAlignment="1" applyProtection="0">
      <alignment horizontal="center" vertical="bottom"/>
    </xf>
    <xf numFmtId="0" fontId="16" fillId="2" borderId="18" applyNumberFormat="0" applyFont="1" applyFill="1" applyBorder="1" applyAlignment="1" applyProtection="0">
      <alignment horizontal="center" vertical="bottom"/>
    </xf>
    <xf numFmtId="49" fontId="0" fillId="2" borderId="14" applyNumberFormat="1" applyFont="1" applyFill="1" applyBorder="1" applyAlignment="1" applyProtection="0">
      <alignment horizontal="left" vertical="center" wrapText="1"/>
    </xf>
    <xf numFmtId="0" fontId="0" fillId="2" borderId="17" applyNumberFormat="0" applyFont="1" applyFill="1" applyBorder="1" applyAlignment="1" applyProtection="0">
      <alignment horizontal="left" vertical="center" wrapText="1"/>
    </xf>
    <xf numFmtId="0" fontId="0" fillId="2" borderId="18" applyNumberFormat="0" applyFont="1" applyFill="1" applyBorder="1" applyAlignment="1" applyProtection="0">
      <alignment horizontal="left" vertical="center" wrapText="1"/>
    </xf>
    <xf numFmtId="49" fontId="0" fillId="2" borderId="17" applyNumberFormat="1" applyFont="1" applyFill="1" applyBorder="1" applyAlignment="1" applyProtection="0">
      <alignment horizontal="left" vertical="center" wrapText="1"/>
    </xf>
    <xf numFmtId="0" fontId="0" applyNumberFormat="1" applyFont="1" applyFill="0" applyBorder="0" applyAlignment="1" applyProtection="0">
      <alignment vertical="bottom"/>
    </xf>
    <xf numFmtId="49" fontId="0" fillId="2" borderId="26" applyNumberFormat="1" applyFont="1" applyFill="1" applyBorder="1" applyAlignment="1" applyProtection="0">
      <alignment vertical="bottom" wrapText="1"/>
    </xf>
    <xf numFmtId="0" fontId="0" borderId="26" applyNumberFormat="0" applyFont="1" applyFill="0" applyBorder="1" applyAlignment="1" applyProtection="0">
      <alignment vertical="bottom"/>
    </xf>
    <xf numFmtId="0" fontId="0" fillId="2" borderId="26" applyNumberFormat="1" applyFont="1" applyFill="1" applyBorder="1" applyAlignment="1" applyProtection="0">
      <alignment vertical="bottom"/>
    </xf>
    <xf numFmtId="62" fontId="0" fillId="2" borderId="26" applyNumberFormat="1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b val="1"/>
        <u val="single"/>
        <color rgb="ffffffff"/>
      </font>
      <fill>
        <patternFill patternType="solid">
          <fgColor indexed="19"/>
          <bgColor indexed="2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808080"/>
      <rgbColor rgb="ff9999ff"/>
      <rgbColor rgb="ff000080"/>
      <rgbColor rgb="ff339966"/>
      <rgbColor rgb="ffffffff"/>
      <rgbColor rgb="ff3366ff"/>
      <rgbColor rgb="ffaaaaaa"/>
      <rgbColor rgb="ff0000d4"/>
      <rgbColor rgb="ffffff99"/>
      <rgbColor rgb="00000000"/>
      <rgbColor rgb="ffdd080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000" u="sng">
                <a:solidFill>
                  <a:srgbClr val="000000"/>
                </a:solidFill>
                <a:latin typeface="Arial"/>
              </a:defRPr>
            </a:pPr>
            <a:r>
              <a:rPr b="1" i="0" strike="noStrike" sz="1000" u="sng">
                <a:solidFill>
                  <a:srgbClr val="000000"/>
                </a:solidFill>
                <a:latin typeface="Arial"/>
              </a:rPr>
              <a:t>Center of Gravity Moment Envelope</a:t>
            </a:r>
          </a:p>
        </c:rich>
      </c:tx>
      <c:layout>
        <c:manualLayout>
          <c:xMode val="edge"/>
          <c:yMode val="edge"/>
          <c:x val="0.344202"/>
          <c:y val="0"/>
          <c:w val="0.311595"/>
          <c:h val="0.0518319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815827"/>
          <c:y val="0.0518319"/>
          <c:w val="0.905774"/>
          <c:h val="0.8627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'Chart Data'!$B$1</c:f>
              <c:strCache>
                <c:ptCount val="1"/>
                <c:pt idx="0">
                  <c:v>Loaded Aircraft Moment/1000 (Pound-Inches)</c:v>
                </c:pt>
              </c:strCache>
            </c:strRef>
          </c:tx>
          <c:spPr>
            <a:solidFill>
              <a:srgbClr val="9999FF"/>
            </a:solidFill>
            <a:ln w="25400" cap="flat">
              <a:solidFill>
                <a:srgbClr val="00008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9999FF"/>
              </a:solidFill>
              <a:ln w="25400" cap="flat">
                <a:solidFill>
                  <a:srgbClr val="000080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8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'Chart Data'!$B$2:$B$18</c:f>
              <c:numCache>
                <c:ptCount val="17"/>
                <c:pt idx="0">
                  <c:v>52.300000</c:v>
                </c:pt>
                <c:pt idx="1">
                  <c:v>56.000000</c:v>
                </c:pt>
                <c:pt idx="2">
                  <c:v>59.300000</c:v>
                </c:pt>
                <c:pt idx="3">
                  <c:v>62.800000</c:v>
                </c:pt>
                <c:pt idx="4">
                  <c:v>66.300000</c:v>
                </c:pt>
                <c:pt idx="5">
                  <c:v>67.900000</c:v>
                </c:pt>
                <c:pt idx="6">
                  <c:v>70.700000</c:v>
                </c:pt>
                <c:pt idx="7">
                  <c:v>76.900000</c:v>
                </c:pt>
                <c:pt idx="8">
                  <c:v>82.600000</c:v>
                </c:pt>
                <c:pt idx="9">
                  <c:v>88.500000</c:v>
                </c:pt>
                <c:pt idx="10">
                  <c:v>90.000000</c:v>
                </c:pt>
                <c:pt idx="11">
                  <c:v>95.000000</c:v>
                </c:pt>
                <c:pt idx="12">
                  <c:v>100.000000</c:v>
                </c:pt>
                <c:pt idx="13">
                  <c:v>105.000000</c:v>
                </c:pt>
                <c:pt idx="14">
                  <c:v>108.800000</c:v>
                </c:pt>
                <c:pt idx="15">
                  <c:v>90.000000</c:v>
                </c:pt>
                <c:pt idx="16">
                  <c:v>70.500000</c:v>
                </c:pt>
              </c:numCache>
            </c:numRef>
          </c:xVal>
          <c:yVal>
            <c:numRef>
              <c:f>'Chart Data'!$A$2:$A$18</c:f>
              <c:numCache>
                <c:ptCount val="17"/>
                <c:pt idx="0">
                  <c:v>1500.000000</c:v>
                </c:pt>
                <c:pt idx="1">
                  <c:v>1600.000000</c:v>
                </c:pt>
                <c:pt idx="2">
                  <c:v>1700.000000</c:v>
                </c:pt>
                <c:pt idx="3">
                  <c:v>1800.000000</c:v>
                </c:pt>
                <c:pt idx="4">
                  <c:v>1900.000000</c:v>
                </c:pt>
                <c:pt idx="5">
                  <c:v>1950.000000</c:v>
                </c:pt>
                <c:pt idx="6">
                  <c:v>2000.000000</c:v>
                </c:pt>
                <c:pt idx="7">
                  <c:v>2100.000000</c:v>
                </c:pt>
                <c:pt idx="8">
                  <c:v>2200.000000</c:v>
                </c:pt>
                <c:pt idx="9">
                  <c:v>2300.000000</c:v>
                </c:pt>
                <c:pt idx="10">
                  <c:v>2300.000000</c:v>
                </c:pt>
                <c:pt idx="11">
                  <c:v>2300.000000</c:v>
                </c:pt>
                <c:pt idx="12">
                  <c:v>2300.000000</c:v>
                </c:pt>
                <c:pt idx="13">
                  <c:v>2300.000000</c:v>
                </c:pt>
                <c:pt idx="14">
                  <c:v>2300.000000</c:v>
                </c:pt>
                <c:pt idx="15">
                  <c:v>1900.000000</c:v>
                </c:pt>
                <c:pt idx="16">
                  <c:v>1500.000000</c:v>
                </c:pt>
              </c:numCache>
            </c:numRef>
          </c:yVal>
          <c:smooth val="0"/>
        </c:ser>
        <c:ser>
          <c:idx val="1"/>
          <c:order val="1"/>
          <c:tx>
            <c:v>Takeoff</c:v>
          </c:tx>
          <c:spPr>
            <a:solidFill>
              <a:srgbClr val="339966"/>
            </a:solidFill>
            <a:ln w="12700" cap="flat">
              <a:noFill/>
              <a:miter lim="400000"/>
            </a:ln>
            <a:effectLst/>
          </c:spPr>
          <c:marker>
            <c:symbol val="circle"/>
            <c:size val="8"/>
            <c:spPr>
              <a:solidFill>
                <a:srgbClr val="339966"/>
              </a:solidFill>
              <a:ln w="25400" cap="flat">
                <a:solidFill>
                  <a:srgbClr val="FFFFFF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8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'Weight and Balance'!$E$9</c:f>
              <c:numCache>
                <c:ptCount val="1"/>
                <c:pt idx="0">
                  <c:v>80.588667</c:v>
                </c:pt>
              </c:numCache>
            </c:numRef>
          </c:xVal>
          <c:yVal>
            <c:numRef>
              <c:f>'Weight and Balance'!$D$9</c:f>
              <c:numCache>
                <c:ptCount val="1"/>
                <c:pt idx="0">
                  <c:v>2030.300000</c:v>
                </c:pt>
              </c:numCache>
            </c:numRef>
          </c:yVal>
          <c:smooth val="0"/>
        </c:ser>
        <c:ser>
          <c:idx val="2"/>
          <c:order val="2"/>
          <c:tx>
            <c:v>Landing</c:v>
          </c:tx>
          <c:spPr>
            <a:solidFill>
              <a:srgbClr val="3366FF"/>
            </a:solidFill>
            <a:ln w="12700" cap="flat">
              <a:noFill/>
              <a:miter lim="400000"/>
            </a:ln>
            <a:effectLst/>
          </c:spPr>
          <c:marker>
            <c:symbol val="square"/>
            <c:size val="7"/>
            <c:spPr>
              <a:solidFill>
                <a:srgbClr val="3366FF"/>
              </a:solidFill>
              <a:ln w="25400" cap="flat">
                <a:solidFill>
                  <a:srgbClr val="FFFFFF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8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'Weight and Balance'!$E$11</c:f>
              <c:numCache>
                <c:ptCount val="1"/>
                <c:pt idx="0">
                  <c:v>76.293212</c:v>
                </c:pt>
              </c:numCache>
            </c:numRef>
          </c:xVal>
          <c:yVal>
            <c:numRef>
              <c:f>'Weight and Balance'!$D$11</c:f>
              <c:numCache>
                <c:ptCount val="1"/>
                <c:pt idx="0">
                  <c:v>1940.300000</c:v>
                </c:pt>
              </c:numCache>
            </c:numRef>
          </c:yVal>
          <c:smooth val="0"/>
        </c:ser>
        <c:axId val="2094734552"/>
        <c:axId val="2094734553"/>
      </c:scatterChart>
      <c:valAx>
        <c:axId val="2094734552"/>
        <c:scaling>
          <c:orientation val="minMax"/>
          <c:max val="115"/>
          <c:min val="45"/>
        </c:scaling>
        <c:delete val="0"/>
        <c:axPos val="b"/>
        <c:majorGridlines>
          <c:spPr>
            <a:ln w="12700" cap="flat">
              <a:solidFill>
                <a:srgbClr val="808080"/>
              </a:solidFill>
              <a:prstDash val="solid"/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i="0" strike="noStrike" sz="8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800" u="none">
                    <a:solidFill>
                      <a:srgbClr val="000000"/>
                    </a:solidFill>
                    <a:latin typeface="Arial"/>
                  </a:rPr>
                  <a:t>Loaded Aircraft Moment / 1000</a:t>
                </a:r>
              </a:p>
            </c:rich>
          </c:tx>
          <c:layout/>
          <c:overlay val="1"/>
        </c:title>
        <c:numFmt formatCode="0" sourceLinked="0"/>
        <c:majorTickMark val="out"/>
        <c:minorTickMark val="in"/>
        <c:tickLblPos val="nextTo"/>
        <c:spPr>
          <a:ln w="12700" cap="flat">
            <a:solidFill>
              <a:srgbClr val="000000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8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crossBetween val="between"/>
        <c:majorUnit val="5"/>
        <c:minorUnit val="2.5"/>
      </c:valAx>
      <c:valAx>
        <c:axId val="2094734553"/>
        <c:scaling>
          <c:orientation val="minMax"/>
          <c:max val="2400"/>
          <c:min val="1500"/>
        </c:scaling>
        <c:delete val="0"/>
        <c:axPos val="l"/>
        <c:majorGridlines>
          <c:spPr>
            <a:ln w="12700" cap="flat">
              <a:solidFill>
                <a:srgbClr val="808080"/>
              </a:solidFill>
              <a:prstDash val="solid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i="0" strike="noStrike" sz="8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800" u="none">
                    <a:solidFill>
                      <a:srgbClr val="000000"/>
                    </a:solidFill>
                    <a:latin typeface="Arial"/>
                  </a:rPr>
                  <a:t>Loaded Aircraft Weight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in"/>
        <c:tickLblPos val="nextTo"/>
        <c:spPr>
          <a:ln w="12700" cap="flat">
            <a:solidFill>
              <a:srgbClr val="000000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8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 cap="flat">
          <a:solidFill>
            <a:srgbClr val="000000"/>
          </a:solidFill>
          <a:prstDash val="solid"/>
          <a:round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bmp"/><Relationship Id="rId3" Type="http://schemas.openxmlformats.org/officeDocument/2006/relationships/image" Target="../media/image2.bmp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177431</xdr:colOff>
      <xdr:row>16</xdr:row>
      <xdr:rowOff>98422</xdr:rowOff>
    </xdr:from>
    <xdr:to>
      <xdr:col>5</xdr:col>
      <xdr:colOff>734992</xdr:colOff>
      <xdr:row>45</xdr:row>
      <xdr:rowOff>158769</xdr:rowOff>
    </xdr:to>
    <xdr:graphicFrame>
      <xdr:nvGraphicFramePr>
        <xdr:cNvPr id="2" name="Chart 2"/>
        <xdr:cNvGraphicFramePr/>
      </xdr:nvGraphicFramePr>
      <xdr:xfrm>
        <a:off x="177431" y="4064092"/>
        <a:ext cx="6907562" cy="475617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2</xdr:col>
      <xdr:colOff>554980</xdr:colOff>
      <xdr:row>13</xdr:row>
      <xdr:rowOff>11335</xdr:rowOff>
    </xdr:from>
    <xdr:to>
      <xdr:col>2</xdr:col>
      <xdr:colOff>816099</xdr:colOff>
      <xdr:row>14</xdr:row>
      <xdr:rowOff>11335</xdr:rowOff>
    </xdr:to>
    <xdr:pic>
      <xdr:nvPicPr>
        <xdr:cNvPr id="3" name="takeoff.bmp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4441180" y="3443605"/>
          <a:ext cx="261120" cy="2095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228376</xdr:colOff>
      <xdr:row>13</xdr:row>
      <xdr:rowOff>11335</xdr:rowOff>
    </xdr:from>
    <xdr:to>
      <xdr:col>4</xdr:col>
      <xdr:colOff>489495</xdr:colOff>
      <xdr:row>14</xdr:row>
      <xdr:rowOff>11335</xdr:rowOff>
    </xdr:to>
    <xdr:pic>
      <xdr:nvPicPr>
        <xdr:cNvPr id="4" name="landing.bmp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5740176" y="3443605"/>
          <a:ext cx="261120" cy="2095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829915</xdr:colOff>
      <xdr:row>12</xdr:row>
      <xdr:rowOff>195583</xdr:rowOff>
    </xdr:from>
    <xdr:to>
      <xdr:col>4</xdr:col>
      <xdr:colOff>160659</xdr:colOff>
      <xdr:row>14</xdr:row>
      <xdr:rowOff>37950</xdr:rowOff>
    </xdr:to>
    <xdr:sp>
      <xdr:nvSpPr>
        <xdr:cNvPr id="5" name="Shape 5"/>
        <xdr:cNvSpPr txBox="1"/>
      </xdr:nvSpPr>
      <xdr:spPr>
        <a:xfrm>
          <a:off x="4716115" y="3418303"/>
          <a:ext cx="956345" cy="26146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22859" tIns="22859" rIns="22859" bIns="22859" numCol="1" anchor="ctr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8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Takeoff</a:t>
          </a:r>
        </a:p>
      </xdr:txBody>
    </xdr:sp>
    <xdr:clientData/>
  </xdr:twoCellAnchor>
  <xdr:twoCellAnchor>
    <xdr:from>
      <xdr:col>4</xdr:col>
      <xdr:colOff>492546</xdr:colOff>
      <xdr:row>12</xdr:row>
      <xdr:rowOff>195583</xdr:rowOff>
    </xdr:from>
    <xdr:to>
      <xdr:col>5</xdr:col>
      <xdr:colOff>604192</xdr:colOff>
      <xdr:row>14</xdr:row>
      <xdr:rowOff>37950</xdr:rowOff>
    </xdr:to>
    <xdr:sp>
      <xdr:nvSpPr>
        <xdr:cNvPr id="6" name="Shape 6"/>
        <xdr:cNvSpPr txBox="1"/>
      </xdr:nvSpPr>
      <xdr:spPr>
        <a:xfrm>
          <a:off x="6004346" y="3418303"/>
          <a:ext cx="949847" cy="26146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22859" tIns="22859" rIns="22859" bIns="22859" numCol="1" anchor="ctr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8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Landing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48"/>
  <sheetViews>
    <sheetView workbookViewId="0" showGridLines="0" defaultGridColor="1"/>
  </sheetViews>
  <sheetFormatPr defaultColWidth="8.83333" defaultRowHeight="12.75" customHeight="1" outlineLevelRow="0" outlineLevelCol="0"/>
  <cols>
    <col min="1" max="1" width="40.6719" style="1" customWidth="1"/>
    <col min="2" max="2" width="10.3516" style="1" customWidth="1"/>
    <col min="3" max="3" width="11" style="1" customWidth="1"/>
    <col min="4" max="4" width="10.3516" style="1" customWidth="1"/>
    <col min="5" max="5" width="11" style="1" customWidth="1"/>
    <col min="6" max="6" width="11.6719" style="1" customWidth="1"/>
    <col min="7" max="256" width="8.85156" style="1" customWidth="1"/>
  </cols>
  <sheetData>
    <row r="1" ht="14.25" customHeight="1">
      <c r="A1" t="s" s="2">
        <v>0</v>
      </c>
      <c r="B1" s="3"/>
      <c r="C1" s="3"/>
      <c r="D1" t="s" s="4">
        <v>1</v>
      </c>
      <c r="E1" s="5">
        <f>NOW()</f>
        <v>43562.409537037034</v>
      </c>
      <c r="F1" s="6"/>
    </row>
    <row r="2" ht="30.6" customHeight="1">
      <c r="A2" t="s" s="7">
        <v>2</v>
      </c>
      <c r="B2" t="s" s="8">
        <v>3</v>
      </c>
      <c r="C2" s="9"/>
      <c r="D2" t="s" s="8">
        <v>4</v>
      </c>
      <c r="E2" s="9"/>
      <c r="F2" s="10"/>
    </row>
    <row r="3" ht="36" customHeight="1">
      <c r="A3" t="s" s="11">
        <v>5</v>
      </c>
      <c r="B3" t="s" s="11">
        <v>6</v>
      </c>
      <c r="C3" t="s" s="11">
        <v>7</v>
      </c>
      <c r="D3" t="s" s="11">
        <v>6</v>
      </c>
      <c r="E3" t="s" s="11">
        <v>7</v>
      </c>
      <c r="F3" s="12"/>
    </row>
    <row r="4" ht="33" customHeight="1">
      <c r="A4" t="s" s="13">
        <v>8</v>
      </c>
      <c r="B4" s="14">
        <v>1392</v>
      </c>
      <c r="C4" s="14">
        <v>54.6</v>
      </c>
      <c r="D4" s="15">
        <v>1450.3</v>
      </c>
      <c r="E4" s="15">
        <v>56.572</v>
      </c>
      <c r="F4" t="s" s="11">
        <v>9</v>
      </c>
    </row>
    <row r="5" ht="17.1" customHeight="1">
      <c r="A5" t="s" s="13">
        <v>10</v>
      </c>
      <c r="B5" s="14">
        <v>288</v>
      </c>
      <c r="C5" s="14">
        <v>13.7</v>
      </c>
      <c r="D5" s="14">
        <f>F5*6</f>
        <v>240</v>
      </c>
      <c r="E5" s="16">
        <f>C5/B5*D5</f>
        <v>11.41666666666667</v>
      </c>
      <c r="F5" s="15">
        <v>40</v>
      </c>
    </row>
    <row r="6" ht="17.1" customHeight="1">
      <c r="A6" t="s" s="13">
        <v>11</v>
      </c>
      <c r="B6" s="14">
        <v>340</v>
      </c>
      <c r="C6" s="14">
        <v>12.6</v>
      </c>
      <c r="D6" s="15">
        <f>170+170</f>
        <v>340</v>
      </c>
      <c r="E6" s="16">
        <f>C6/B6*D6</f>
        <v>12.6</v>
      </c>
      <c r="F6" s="17"/>
    </row>
    <row r="7" ht="17.1" customHeight="1">
      <c r="A7" t="s" s="13">
        <v>12</v>
      </c>
      <c r="B7" s="14">
        <v>340</v>
      </c>
      <c r="C7" s="14">
        <v>24.8</v>
      </c>
      <c r="D7" s="15">
        <v>0</v>
      </c>
      <c r="E7" s="16">
        <f>C7/B7*D7</f>
        <v>0</v>
      </c>
      <c r="F7" s="10"/>
    </row>
    <row r="8" ht="17.1" customHeight="1">
      <c r="A8" t="s" s="13">
        <v>13</v>
      </c>
      <c r="B8" s="14">
        <v>60</v>
      </c>
      <c r="C8" s="14">
        <v>5.7</v>
      </c>
      <c r="D8" s="15">
        <v>0</v>
      </c>
      <c r="E8" s="16">
        <f>C8/B8*D8</f>
        <v>0</v>
      </c>
      <c r="F8" s="12"/>
    </row>
    <row r="9" ht="18.95" customHeight="1">
      <c r="A9" t="s" s="18">
        <v>14</v>
      </c>
      <c r="B9" s="19">
        <v>2300</v>
      </c>
      <c r="C9" s="19">
        <v>102.9</v>
      </c>
      <c r="D9" s="20">
        <f>SUM(D4:D8)</f>
        <v>2030.3</v>
      </c>
      <c r="E9" s="21">
        <f>SUM(E4:E8)</f>
        <v>80.58866666666667</v>
      </c>
      <c r="F9" t="s" s="11">
        <v>15</v>
      </c>
    </row>
    <row r="10" ht="17.1" customHeight="1">
      <c r="A10" t="s" s="13">
        <v>16</v>
      </c>
      <c r="B10" s="14">
        <v>132</v>
      </c>
      <c r="C10" s="14">
        <v>6.3</v>
      </c>
      <c r="D10" s="14">
        <f>F10*6</f>
        <v>90</v>
      </c>
      <c r="E10" s="16">
        <f>C10/B10*D10</f>
        <v>4.295454545454546</v>
      </c>
      <c r="F10" s="15">
        <v>15</v>
      </c>
    </row>
    <row r="11" ht="18.95" customHeight="1">
      <c r="A11" t="s" s="22">
        <v>17</v>
      </c>
      <c r="B11" s="23">
        <v>2168</v>
      </c>
      <c r="C11" s="23">
        <v>96.59999999999999</v>
      </c>
      <c r="D11" s="24">
        <f>D9-D10</f>
        <v>1940.3</v>
      </c>
      <c r="E11" s="25">
        <f>E9-E10</f>
        <v>76.29321212121212</v>
      </c>
      <c r="F11" s="17"/>
    </row>
    <row r="12" ht="16.5" customHeight="1">
      <c r="A12" t="s" s="26">
        <v>18</v>
      </c>
      <c r="B12" s="27"/>
      <c r="C12" s="27"/>
      <c r="D12" s="27"/>
      <c r="E12" s="27"/>
      <c r="F12" s="28"/>
    </row>
    <row r="13" ht="16.5" customHeight="1">
      <c r="A13" s="29"/>
      <c r="B13" s="30"/>
      <c r="C13" s="30"/>
      <c r="D13" s="30"/>
      <c r="E13" s="30"/>
      <c r="F13" s="31"/>
    </row>
    <row r="14" ht="16.5" customHeight="1">
      <c r="A14" t="s" s="32">
        <f>IF(D9&gt;2300,"Take-Off Weight is above 2300!","Take-Off Weight is OK")</f>
        <v>19</v>
      </c>
      <c r="B14" s="33"/>
      <c r="C14" s="33"/>
      <c r="D14" s="33"/>
      <c r="E14" s="33"/>
      <c r="F14" s="34"/>
    </row>
    <row r="15" ht="12.75" customHeight="1">
      <c r="A15" s="35"/>
      <c r="B15" s="33"/>
      <c r="C15" s="33"/>
      <c r="D15" s="33"/>
      <c r="E15" s="33"/>
      <c r="F15" s="34"/>
    </row>
    <row r="16" ht="12.75" customHeight="1">
      <c r="A16" s="36"/>
      <c r="B16" s="33"/>
      <c r="C16" s="33"/>
      <c r="D16" s="33"/>
      <c r="E16" s="33"/>
      <c r="F16" s="34"/>
    </row>
    <row r="17" ht="12.75" customHeight="1">
      <c r="A17" s="36"/>
      <c r="B17" s="33"/>
      <c r="C17" s="33"/>
      <c r="D17" s="33"/>
      <c r="E17" s="33"/>
      <c r="F17" s="34"/>
    </row>
    <row r="18" ht="12.75" customHeight="1">
      <c r="A18" s="36"/>
      <c r="B18" s="33"/>
      <c r="C18" s="33"/>
      <c r="D18" s="33"/>
      <c r="E18" s="33"/>
      <c r="F18" s="34"/>
    </row>
    <row r="19" ht="12.75" customHeight="1">
      <c r="A19" s="36"/>
      <c r="B19" s="33"/>
      <c r="C19" s="33"/>
      <c r="D19" s="33"/>
      <c r="E19" s="33"/>
      <c r="F19" s="34"/>
    </row>
    <row r="20" ht="12.75" customHeight="1">
      <c r="A20" s="36"/>
      <c r="B20" s="33"/>
      <c r="C20" s="33"/>
      <c r="D20" s="33"/>
      <c r="E20" s="33"/>
      <c r="F20" s="34"/>
    </row>
    <row r="21" ht="12.75" customHeight="1">
      <c r="A21" s="36"/>
      <c r="B21" s="33"/>
      <c r="C21" s="33"/>
      <c r="D21" s="33"/>
      <c r="E21" s="33"/>
      <c r="F21" s="34"/>
    </row>
    <row r="22" ht="12.75" customHeight="1">
      <c r="A22" s="36"/>
      <c r="B22" s="33"/>
      <c r="C22" s="33"/>
      <c r="D22" s="33"/>
      <c r="E22" s="33"/>
      <c r="F22" s="34"/>
    </row>
    <row r="23" ht="12.75" customHeight="1">
      <c r="A23" s="36"/>
      <c r="B23" s="33"/>
      <c r="C23" s="33"/>
      <c r="D23" s="33"/>
      <c r="E23" s="33"/>
      <c r="F23" s="34"/>
    </row>
    <row r="24" ht="12.75" customHeight="1">
      <c r="A24" s="36"/>
      <c r="B24" s="33"/>
      <c r="C24" s="33"/>
      <c r="D24" s="33"/>
      <c r="E24" s="33"/>
      <c r="F24" s="34"/>
    </row>
    <row r="25" ht="12.75" customHeight="1">
      <c r="A25" s="36"/>
      <c r="B25" s="33"/>
      <c r="C25" s="33"/>
      <c r="D25" s="33"/>
      <c r="E25" s="33"/>
      <c r="F25" s="34"/>
    </row>
    <row r="26" ht="12.75" customHeight="1">
      <c r="A26" s="36"/>
      <c r="B26" s="33"/>
      <c r="C26" s="33"/>
      <c r="D26" s="33"/>
      <c r="E26" s="33"/>
      <c r="F26" s="34"/>
    </row>
    <row r="27" ht="12.75" customHeight="1">
      <c r="A27" s="36"/>
      <c r="B27" s="33"/>
      <c r="C27" s="33"/>
      <c r="D27" s="33"/>
      <c r="E27" s="33"/>
      <c r="F27" s="34"/>
    </row>
    <row r="28" ht="12.75" customHeight="1">
      <c r="A28" s="36"/>
      <c r="B28" s="33"/>
      <c r="C28" s="33"/>
      <c r="D28" s="33"/>
      <c r="E28" s="33"/>
      <c r="F28" s="34"/>
    </row>
    <row r="29" ht="12.75" customHeight="1">
      <c r="A29" s="36"/>
      <c r="B29" s="33"/>
      <c r="C29" s="33"/>
      <c r="D29" s="33"/>
      <c r="E29" s="33"/>
      <c r="F29" s="34"/>
    </row>
    <row r="30" ht="12.75" customHeight="1">
      <c r="A30" s="36"/>
      <c r="B30" s="33"/>
      <c r="C30" s="33"/>
      <c r="D30" s="33"/>
      <c r="E30" s="33"/>
      <c r="F30" s="34"/>
    </row>
    <row r="31" ht="12.75" customHeight="1">
      <c r="A31" s="36"/>
      <c r="B31" s="33"/>
      <c r="C31" s="33"/>
      <c r="D31" s="33"/>
      <c r="E31" s="33"/>
      <c r="F31" s="34"/>
    </row>
    <row r="32" ht="12.75" customHeight="1">
      <c r="A32" s="36"/>
      <c r="B32" s="33"/>
      <c r="C32" s="33"/>
      <c r="D32" s="33"/>
      <c r="E32" s="33"/>
      <c r="F32" s="34"/>
    </row>
    <row r="33" ht="12.75" customHeight="1">
      <c r="A33" s="36"/>
      <c r="B33" s="33"/>
      <c r="C33" s="33"/>
      <c r="D33" s="33"/>
      <c r="E33" s="33"/>
      <c r="F33" s="34"/>
    </row>
    <row r="34" ht="12.75" customHeight="1">
      <c r="A34" s="36"/>
      <c r="B34" s="33"/>
      <c r="C34" s="33"/>
      <c r="D34" s="33"/>
      <c r="E34" s="33"/>
      <c r="F34" s="34"/>
    </row>
    <row r="35" ht="12.75" customHeight="1">
      <c r="A35" s="36"/>
      <c r="B35" s="33"/>
      <c r="C35" s="33"/>
      <c r="D35" s="33"/>
      <c r="E35" s="33"/>
      <c r="F35" s="34"/>
    </row>
    <row r="36" ht="12.75" customHeight="1">
      <c r="A36" s="36"/>
      <c r="B36" s="33"/>
      <c r="C36" s="33"/>
      <c r="D36" s="33"/>
      <c r="E36" s="33"/>
      <c r="F36" s="34"/>
    </row>
    <row r="37" ht="12.75" customHeight="1">
      <c r="A37" s="36"/>
      <c r="B37" s="33"/>
      <c r="C37" s="33"/>
      <c r="D37" s="33"/>
      <c r="E37" s="33"/>
      <c r="F37" s="34"/>
    </row>
    <row r="38" ht="12.75" customHeight="1">
      <c r="A38" s="36"/>
      <c r="B38" s="33"/>
      <c r="C38" s="33"/>
      <c r="D38" s="33"/>
      <c r="E38" s="33"/>
      <c r="F38" s="34"/>
    </row>
    <row r="39" ht="12.75" customHeight="1">
      <c r="A39" s="36"/>
      <c r="B39" s="33"/>
      <c r="C39" s="33"/>
      <c r="D39" s="33"/>
      <c r="E39" s="33"/>
      <c r="F39" s="34"/>
    </row>
    <row r="40" ht="12.75" customHeight="1">
      <c r="A40" s="36"/>
      <c r="B40" s="33"/>
      <c r="C40" s="33"/>
      <c r="D40" s="33"/>
      <c r="E40" s="33"/>
      <c r="F40" s="34"/>
    </row>
    <row r="41" ht="12.75" customHeight="1">
      <c r="A41" s="36"/>
      <c r="B41" s="33"/>
      <c r="C41" s="33"/>
      <c r="D41" s="33"/>
      <c r="E41" s="33"/>
      <c r="F41" s="34"/>
    </row>
    <row r="42" ht="12.75" customHeight="1">
      <c r="A42" s="36"/>
      <c r="B42" s="33"/>
      <c r="C42" s="33"/>
      <c r="D42" s="33"/>
      <c r="E42" s="33"/>
      <c r="F42" s="34"/>
    </row>
    <row r="43" ht="12.75" customHeight="1">
      <c r="A43" s="36"/>
      <c r="B43" s="33"/>
      <c r="C43" s="33"/>
      <c r="D43" s="33"/>
      <c r="E43" s="33"/>
      <c r="F43" s="34"/>
    </row>
    <row r="44" ht="12.75" customHeight="1">
      <c r="A44" s="36"/>
      <c r="B44" s="33"/>
      <c r="C44" s="33"/>
      <c r="D44" s="33"/>
      <c r="E44" s="33"/>
      <c r="F44" s="34"/>
    </row>
    <row r="45" ht="12.75" customHeight="1">
      <c r="A45" s="36"/>
      <c r="B45" s="33"/>
      <c r="C45" s="33"/>
      <c r="D45" s="33"/>
      <c r="E45" s="33"/>
      <c r="F45" s="34"/>
    </row>
    <row r="46" ht="12.75" customHeight="1">
      <c r="A46" s="36"/>
      <c r="B46" s="33"/>
      <c r="C46" s="33"/>
      <c r="D46" s="33"/>
      <c r="E46" s="33"/>
      <c r="F46" s="34"/>
    </row>
    <row r="47" ht="12.75" customHeight="1">
      <c r="A47" s="36"/>
      <c r="B47" s="33"/>
      <c r="C47" s="33"/>
      <c r="D47" s="33"/>
      <c r="E47" s="33"/>
      <c r="F47" s="34"/>
    </row>
    <row r="48" ht="12.75" customHeight="1">
      <c r="A48" s="37"/>
      <c r="B48" s="38"/>
      <c r="C48" s="38"/>
      <c r="D48" s="38"/>
      <c r="E48" s="38"/>
      <c r="F48" s="39"/>
    </row>
  </sheetData>
  <mergeCells count="3">
    <mergeCell ref="D2:E2"/>
    <mergeCell ref="B2:C2"/>
    <mergeCell ref="A12:F12"/>
  </mergeCells>
  <conditionalFormatting sqref="D9">
    <cfRule type="cellIs" dxfId="0" priority="1" operator="greaterThan" stopIfTrue="1">
      <formula>2800</formula>
    </cfRule>
  </conditionalFormatting>
  <pageMargins left="0.5" right="0.5" top="0.5" bottom="0.5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G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2.67188" style="40" customWidth="1"/>
    <col min="2" max="2" width="64.5" style="40" customWidth="1"/>
    <col min="3" max="3" width="2.67188" style="40" customWidth="1"/>
    <col min="4" max="4" hidden="1" width="8.83333" style="40" customWidth="1"/>
    <col min="5" max="5" hidden="1" width="8.83333" style="40" customWidth="1"/>
    <col min="6" max="6" hidden="1" width="8.83333" style="40" customWidth="1"/>
    <col min="7" max="7" hidden="1" width="8.83333" style="40" customWidth="1"/>
    <col min="8" max="256" width="8.85156" style="40" customWidth="1"/>
  </cols>
  <sheetData>
    <row r="1" ht="13.65" customHeight="1">
      <c r="A1" s="41"/>
      <c r="B1" s="42"/>
      <c r="C1" s="43"/>
      <c r="D1" s="43"/>
      <c r="E1" s="43"/>
      <c r="F1" s="43"/>
      <c r="G1" s="6"/>
    </row>
    <row r="2" ht="18.5" customHeight="1">
      <c r="A2" s="44"/>
      <c r="B2" t="s" s="45">
        <v>20</v>
      </c>
      <c r="C2" s="46"/>
      <c r="D2" s="47"/>
      <c r="E2" s="47"/>
      <c r="F2" s="47"/>
      <c r="G2" s="48"/>
    </row>
    <row r="3" ht="35.65" customHeight="1">
      <c r="A3" s="36"/>
      <c r="B3" t="s" s="49">
        <v>21</v>
      </c>
      <c r="C3" s="50"/>
      <c r="D3" s="50"/>
      <c r="E3" s="50"/>
      <c r="F3" s="50"/>
      <c r="G3" s="51"/>
    </row>
    <row r="4" ht="13.65" customHeight="1">
      <c r="A4" s="36"/>
      <c r="B4" t="s" s="52">
        <v>22</v>
      </c>
      <c r="C4" s="50"/>
      <c r="D4" s="50"/>
      <c r="E4" s="50"/>
      <c r="F4" s="50"/>
      <c r="G4" s="51"/>
    </row>
    <row r="5" ht="24.65" customHeight="1">
      <c r="A5" s="36"/>
      <c r="B5" t="s" s="52">
        <v>23</v>
      </c>
      <c r="C5" s="50"/>
      <c r="D5" s="50"/>
      <c r="E5" s="50"/>
      <c r="F5" s="50"/>
      <c r="G5" s="51"/>
    </row>
    <row r="6" ht="13.65" customHeight="1">
      <c r="A6" s="36"/>
      <c r="B6" t="s" s="52">
        <v>24</v>
      </c>
      <c r="C6" s="50"/>
      <c r="D6" s="50"/>
      <c r="E6" s="50"/>
      <c r="F6" s="50"/>
      <c r="G6" s="51"/>
    </row>
    <row r="7" ht="13.65" customHeight="1">
      <c r="A7" s="36"/>
      <c r="B7" t="s" s="52">
        <v>25</v>
      </c>
      <c r="C7" s="50"/>
      <c r="D7" s="50"/>
      <c r="E7" s="50"/>
      <c r="F7" s="50"/>
      <c r="G7" s="51"/>
    </row>
    <row r="8" ht="24.65" customHeight="1">
      <c r="A8" s="36"/>
      <c r="B8" t="s" s="52">
        <v>26</v>
      </c>
      <c r="C8" s="50"/>
      <c r="D8" s="50"/>
      <c r="E8" s="50"/>
      <c r="F8" s="50"/>
      <c r="G8" s="51"/>
    </row>
    <row r="9" ht="13.65" customHeight="1">
      <c r="A9" s="36"/>
      <c r="B9" s="33"/>
      <c r="C9" s="33"/>
      <c r="D9" s="33"/>
      <c r="E9" s="33"/>
      <c r="F9" s="33"/>
      <c r="G9" s="34"/>
    </row>
    <row r="10" ht="13.65" customHeight="1">
      <c r="A10" s="37"/>
      <c r="B10" s="38"/>
      <c r="C10" s="38"/>
      <c r="D10" s="38"/>
      <c r="E10" s="38"/>
      <c r="F10" s="38"/>
      <c r="G10" s="39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8"/>
  <sheetViews>
    <sheetView workbookViewId="0" showGridLines="0" defaultGridColor="1"/>
  </sheetViews>
  <sheetFormatPr defaultColWidth="8.83333" defaultRowHeight="12.75" customHeight="1" outlineLevelRow="0" outlineLevelCol="0"/>
  <cols>
    <col min="1" max="1" width="15" style="53" customWidth="1"/>
    <col min="2" max="2" width="13.5" style="53" customWidth="1"/>
    <col min="3" max="3" width="8.85156" style="53" customWidth="1"/>
    <col min="4" max="4" width="8.85156" style="53" customWidth="1"/>
    <col min="5" max="5" width="8.85156" style="53" customWidth="1"/>
    <col min="6" max="256" width="8.85156" style="53" customWidth="1"/>
  </cols>
  <sheetData>
    <row r="1" ht="35.65" customHeight="1">
      <c r="A1" t="s" s="54">
        <v>27</v>
      </c>
      <c r="B1" t="s" s="54">
        <v>28</v>
      </c>
      <c r="C1" s="55"/>
      <c r="D1" s="55"/>
      <c r="E1" s="55"/>
    </row>
    <row r="2" ht="13.65" customHeight="1">
      <c r="A2" s="56">
        <v>1500</v>
      </c>
      <c r="B2" s="57">
        <v>52.3</v>
      </c>
      <c r="C2" s="55"/>
      <c r="D2" s="55"/>
      <c r="E2" s="55"/>
    </row>
    <row r="3" ht="13.65" customHeight="1">
      <c r="A3" s="56">
        <v>1600</v>
      </c>
      <c r="B3" s="57">
        <v>56</v>
      </c>
      <c r="C3" s="55"/>
      <c r="D3" s="55"/>
      <c r="E3" s="55"/>
    </row>
    <row r="4" ht="13.65" customHeight="1">
      <c r="A4" s="56">
        <v>1700</v>
      </c>
      <c r="B4" s="57">
        <v>59.3</v>
      </c>
      <c r="C4" s="55"/>
      <c r="D4" s="55"/>
      <c r="E4" s="55"/>
    </row>
    <row r="5" ht="13.65" customHeight="1">
      <c r="A5" s="56">
        <v>1800</v>
      </c>
      <c r="B5" s="57">
        <v>62.8</v>
      </c>
      <c r="C5" s="55"/>
      <c r="D5" s="55"/>
      <c r="E5" s="55"/>
    </row>
    <row r="6" ht="13.65" customHeight="1">
      <c r="A6" s="56">
        <v>1900</v>
      </c>
      <c r="B6" s="57">
        <v>66.3</v>
      </c>
      <c r="C6" s="55"/>
      <c r="D6" s="55"/>
      <c r="E6" s="55"/>
    </row>
    <row r="7" ht="13.65" customHeight="1">
      <c r="A7" s="56">
        <v>1950</v>
      </c>
      <c r="B7" s="57">
        <v>67.90000000000001</v>
      </c>
      <c r="C7" s="55"/>
      <c r="D7" s="55"/>
      <c r="E7" s="55"/>
    </row>
    <row r="8" ht="13.65" customHeight="1">
      <c r="A8" s="56">
        <v>2000</v>
      </c>
      <c r="B8" s="57">
        <v>70.7</v>
      </c>
      <c r="C8" s="55"/>
      <c r="D8" s="55"/>
      <c r="E8" s="55"/>
    </row>
    <row r="9" ht="13.65" customHeight="1">
      <c r="A9" s="56">
        <v>2100</v>
      </c>
      <c r="B9" s="57">
        <v>76.90000000000001</v>
      </c>
      <c r="C9" s="55"/>
      <c r="D9" s="55"/>
      <c r="E9" s="55"/>
    </row>
    <row r="10" ht="13.65" customHeight="1">
      <c r="A10" s="56">
        <v>2200</v>
      </c>
      <c r="B10" s="57">
        <v>82.59999999999999</v>
      </c>
      <c r="C10" s="55"/>
      <c r="D10" s="55"/>
      <c r="E10" s="55"/>
    </row>
    <row r="11" ht="13.65" customHeight="1">
      <c r="A11" s="56">
        <v>2300</v>
      </c>
      <c r="B11" s="57">
        <v>88.5</v>
      </c>
      <c r="C11" s="55"/>
      <c r="D11" s="55"/>
      <c r="E11" s="55"/>
    </row>
    <row r="12" ht="13.65" customHeight="1">
      <c r="A12" s="56">
        <v>2300</v>
      </c>
      <c r="B12" s="57">
        <v>90</v>
      </c>
      <c r="C12" s="55"/>
      <c r="D12" s="55"/>
      <c r="E12" s="55"/>
    </row>
    <row r="13" ht="13.65" customHeight="1">
      <c r="A13" s="56">
        <v>2300</v>
      </c>
      <c r="B13" s="57">
        <v>95</v>
      </c>
      <c r="C13" s="55"/>
      <c r="D13" s="55"/>
      <c r="E13" s="55"/>
    </row>
    <row r="14" ht="13.65" customHeight="1">
      <c r="A14" s="56">
        <v>2300</v>
      </c>
      <c r="B14" s="57">
        <v>100</v>
      </c>
      <c r="C14" s="55"/>
      <c r="D14" s="55"/>
      <c r="E14" s="55"/>
    </row>
    <row r="15" ht="13.65" customHeight="1">
      <c r="A15" s="56">
        <v>2300</v>
      </c>
      <c r="B15" s="57">
        <v>105</v>
      </c>
      <c r="C15" s="55"/>
      <c r="D15" s="55"/>
      <c r="E15" s="55"/>
    </row>
    <row r="16" ht="13.65" customHeight="1">
      <c r="A16" s="56">
        <v>2300</v>
      </c>
      <c r="B16" s="57">
        <v>108.8</v>
      </c>
      <c r="C16" s="55"/>
      <c r="D16" s="55"/>
      <c r="E16" s="55"/>
    </row>
    <row r="17" ht="13.65" customHeight="1">
      <c r="A17" s="56">
        <v>1900</v>
      </c>
      <c r="B17" s="57">
        <v>90</v>
      </c>
      <c r="C17" s="55"/>
      <c r="D17" s="55"/>
      <c r="E17" s="55"/>
    </row>
    <row r="18" ht="13.65" customHeight="1">
      <c r="A18" s="56">
        <v>1500</v>
      </c>
      <c r="B18" s="57">
        <v>70.5</v>
      </c>
      <c r="C18" s="55"/>
      <c r="D18" s="55"/>
      <c r="E18" s="55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